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<sst xmlns="http://schemas.openxmlformats.org/spreadsheetml/2006/main" count="160" uniqueCount="68">
  <si>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</si>
  <si>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</si>
  <si>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</si>
  <si>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</si>
  <si>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</si>
  <si>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</si>
  <si>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</si>
  <si>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</si>
  <si>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</si>
  <si>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</si>
  <si>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</si>
  <si>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</si>
  <si>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</si>
  <si>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</si>
  <si>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</si>
  <si>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</si>
  <si>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</si>
  <si>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</si>
  <si>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</si>
  <si>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</si>
  <si>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</si>
  <si>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</si>
  <si>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</si>
  <si>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</si>
  <si>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</si>
  <si>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</si>
  <si>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</si>
  <si>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</si>
  <si>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</si>
  <si>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</si>
  <si>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</si>
  <si>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</si>
  <si>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</si>
  <si>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</si>
  <si>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</si>
  <si>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</si>
  <si>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</si>
  <si>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</si>
  <si>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</si>
  <si>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</si>
  <si>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</si>
  <si>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</si>
  <si>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</si>
  <si>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</si>
  <si>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</si>
  <si>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</si>
  <si>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</si>
  <si>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t>ITEM3</t>
  </si>
  <si>
    <t>square metres</t>
  </si>
  <si>
    <t>kg</t>
  </si>
  <si>
    <t>ITEM4</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</si>
  <si>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</si>
  <si>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ITEM5</t>
  </si>
  <si>
    <t>ITEM6</t>
  </si>
  <si>
    <t>TOTAL AMOUNT  With GST</t>
  </si>
  <si>
    <t>Providing and fixing aluminium work for doors,windows,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 For fixed portion Powder coated aluminium (minimum thickness
of powder coating 50 micron).</t>
  </si>
  <si>
    <t>Kg</t>
  </si>
  <si>
    <t>For shutters of doors, windows &amp; ventilators including providing and fixing hinges/ pivots and making provision for fixing of fittings wherever required including the cost of EPDM rubber / neoprene gasket required Powder coated aluminium (minimum thickness
of powder coating 50 micron)</t>
  </si>
  <si>
    <t>Providing and fixing glazing in aluminium door, window, ventilator shutters and partitions etc. with EPDM rubber / neoprene gasket/ glass film as per earlier fixed level  etc. complete as per the architectural drawings and the directions of Engineer-in-charge With float glass of 5.50 mm thickness</t>
  </si>
  <si>
    <t>Providing and fixing aluminium extruded section body tubular type universal hydraulic door closer (having brand logo with IS : 3564, embossed on the body, door weight upto 36 kg to 80 kg and door width from 701 mm to 1000 mm), with double speed adjustment with necessary accessories and screws etc. complete.</t>
  </si>
  <si>
    <t>nos</t>
  </si>
  <si>
    <t>Providing and fixing bright finished 100 mm mortice lock with 6 levers without pair of handles of approved quality for aluminium door, with necessary screws etc complete as per direction of Engineer- in-charge</t>
  </si>
  <si>
    <t>Providing &amp; fixing Stainless steel AISI 316 grade glossy/ satin finish specified size Push-Pull Handle in pairs in door/ window with necessary screws complete as approved by Engineer -in- Charge. 22mm (diameter) x 300mm</t>
  </si>
  <si>
    <t>ITEM07</t>
  </si>
  <si>
    <t>Name of Work: &lt;.Tender Notice for the work of Provision of Aluminum Glass Partition in Server room, NABI, Knowledge City, Sector-81, Mohali”&gt;</t>
  </si>
  <si>
    <t>Tender Inviting Authority: &lt;ED,NABI&gt;</t>
  </si>
  <si>
    <t>Contract No:  &lt;NABI/ENGG/7(26)/2022-2023&gt;</t>
  </si>
  <si>
    <t>Providing and fixing 12 mm thick prelaminated particle board flat pressed three layer conforming to IS: 12823 Grade l Type ll, in panelling fixed in aluminum doors, windows shutters and partition frames with rubber, etc. complete as per architectural drawings and directions of engineer in- charge. Pre-laminated particle board/Compact Sheet with decorative lamination on both sides. Sample available at Site.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</si>
</sst>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5" xfId="59" applyNumberFormat="1" applyFont="1" applyFill="1" applyBorder="1" applyAlignment="1">
      <alignment horizontal="center" vertical="top"/>
      <protection/>
    </xf>
    <xf numFmtId="0" fontId="7" fillId="0" borderId="17" xfId="55" applyNumberFormat="1" applyFont="1" applyFill="1" applyBorder="1" applyAlignment="1">
      <alignment horizontal="center" vertical="top" wrapText="1"/>
      <protection/>
    </xf>
    <xf numFmtId="179" fontId="4" fillId="0" borderId="15" xfId="59" applyNumberFormat="1" applyFont="1" applyFill="1" applyBorder="1" applyAlignment="1">
      <alignment vertical="top" readingOrder="1"/>
      <protection/>
    </xf>
    <xf numFmtId="0" fontId="4" fillId="0" borderId="18" xfId="55" applyNumberFormat="1" applyFont="1" applyFill="1" applyBorder="1" applyAlignment="1">
      <alignment vertical="top" wrapText="1" readingOrder="1"/>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171" fontId="1" fillId="35" borderId="18" xfId="42" applyFill="1" applyBorder="1" applyAlignment="1" applyProtection="1">
      <alignment horizontal="center" vertical="top"/>
      <protection locked="0"/>
    </xf>
    <xf numFmtId="171" fontId="1" fillId="33" borderId="18" xfId="42" applyFill="1" applyBorder="1" applyAlignment="1">
      <alignment horizontal="center" vertical="top" wrapText="1"/>
    </xf>
    <xf numFmtId="171" fontId="1" fillId="36" borderId="18"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0"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1"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2"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41" fillId="0" borderId="13" xfId="0" applyFont="1" applyFill="1" applyBorder="1" applyAlignment="1">
      <alignment wrapText="1"/>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2"/>
  <sheetViews>
    <sheetView showGridLines="0" zoomScale="75" zoomScaleNormal="75" zoomScalePageLayoutView="0" workbookViewId="0" topLeftCell="A1">
      <selection activeCell="B8" sqref="B8:BC8"/>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87" t="str">
        <f>B2&amp;" BoQ"</f>
        <v>Item Wise BoQ</v>
      </c>
      <c r="B1" s="87"/>
      <c r="C1" s="87"/>
      <c r="D1" s="87"/>
      <c r="E1" s="87"/>
      <c r="F1" s="87"/>
      <c r="G1" s="87"/>
      <c r="H1" s="87"/>
      <c r="I1" s="87"/>
      <c r="J1" s="87"/>
      <c r="K1" s="87"/>
      <c r="L1" s="8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8" t="s">
        <v>65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41.25" customHeight="1">
      <c r="A5" s="88" t="s">
        <v>64</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30" customHeight="1">
      <c r="A6" s="88" t="s">
        <v>66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29.25" customHeight="1" hidden="1">
      <c r="A7" s="89" t="s">
        <v>6</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105.75" customHeight="1">
      <c r="A8" s="11" t="s">
        <v>7</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61.5" customHeight="1">
      <c r="A9" s="85" t="s">
        <v>51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9" t="s">
        <v>14</v>
      </c>
      <c r="B11" s="38" t="s">
        <v>15</v>
      </c>
      <c r="C11" s="38" t="s">
        <v>16</v>
      </c>
      <c r="D11" s="38" t="s">
        <v>17</v>
      </c>
      <c r="E11" s="38" t="s">
        <v>18</v>
      </c>
      <c r="F11" s="38" t="s">
        <v>19</v>
      </c>
      <c r="G11" s="38"/>
      <c r="H11" s="38"/>
      <c r="I11" s="38" t="s">
        <v>20</v>
      </c>
      <c r="J11" s="38" t="s">
        <v>21</v>
      </c>
      <c r="K11" s="38" t="s">
        <v>22</v>
      </c>
      <c r="L11" s="38" t="s">
        <v>41</v>
      </c>
      <c r="M11" s="40" t="s">
        <v>45</v>
      </c>
      <c r="N11" s="38" t="s">
        <v>23</v>
      </c>
      <c r="O11" s="38" t="s">
        <v>42</v>
      </c>
      <c r="P11" s="38" t="s">
        <v>40</v>
      </c>
      <c r="Q11" s="38" t="s">
        <v>24</v>
      </c>
      <c r="R11" s="38" t="s">
        <v>39</v>
      </c>
      <c r="S11" s="38" t="s">
        <v>25</v>
      </c>
      <c r="T11" s="38" t="s">
        <v>26</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1" t="s">
        <v>54</v>
      </c>
      <c r="BB11" s="41" t="s">
        <v>43</v>
      </c>
      <c r="BC11" s="42" t="s">
        <v>27</v>
      </c>
      <c r="IE11" s="15"/>
      <c r="IF11" s="15"/>
      <c r="IG11" s="15"/>
      <c r="IH11" s="15"/>
      <c r="II11" s="15"/>
    </row>
    <row r="12" spans="1:243" s="17" customFormat="1" ht="27" customHeight="1">
      <c r="A12" s="19">
        <v>1</v>
      </c>
      <c r="B12" s="34">
        <v>2</v>
      </c>
      <c r="C12" s="20">
        <v>3</v>
      </c>
      <c r="D12" s="20">
        <v>4</v>
      </c>
      <c r="E12" s="34">
        <v>5</v>
      </c>
      <c r="F12" s="34">
        <v>6</v>
      </c>
      <c r="G12" s="34">
        <v>7</v>
      </c>
      <c r="H12" s="34">
        <v>8</v>
      </c>
      <c r="I12" s="34">
        <v>9</v>
      </c>
      <c r="J12" s="34">
        <v>10</v>
      </c>
      <c r="K12" s="34">
        <v>11</v>
      </c>
      <c r="L12" s="34">
        <v>6</v>
      </c>
      <c r="M12" s="34">
        <v>7</v>
      </c>
      <c r="N12" s="34">
        <v>8</v>
      </c>
      <c r="O12" s="34">
        <v>9</v>
      </c>
      <c r="P12" s="34">
        <v>10</v>
      </c>
      <c r="Q12" s="34">
        <v>11</v>
      </c>
      <c r="R12" s="34">
        <v>12</v>
      </c>
      <c r="S12" s="34">
        <v>13</v>
      </c>
      <c r="T12" s="34">
        <v>14</v>
      </c>
      <c r="U12" s="34">
        <v>15</v>
      </c>
      <c r="V12" s="34">
        <v>16</v>
      </c>
      <c r="W12" s="34">
        <v>17</v>
      </c>
      <c r="X12" s="34">
        <v>18</v>
      </c>
      <c r="Y12" s="34">
        <v>19</v>
      </c>
      <c r="Z12" s="34">
        <v>20</v>
      </c>
      <c r="AA12" s="34">
        <v>21</v>
      </c>
      <c r="AB12" s="34">
        <v>22</v>
      </c>
      <c r="AC12" s="34">
        <v>23</v>
      </c>
      <c r="AD12" s="34">
        <v>24</v>
      </c>
      <c r="AE12" s="34">
        <v>25</v>
      </c>
      <c r="AF12" s="34">
        <v>26</v>
      </c>
      <c r="AG12" s="34">
        <v>27</v>
      </c>
      <c r="AH12" s="34">
        <v>28</v>
      </c>
      <c r="AI12" s="34">
        <v>29</v>
      </c>
      <c r="AJ12" s="34">
        <v>30</v>
      </c>
      <c r="AK12" s="34">
        <v>31</v>
      </c>
      <c r="AL12" s="34">
        <v>32</v>
      </c>
      <c r="AM12" s="34">
        <v>33</v>
      </c>
      <c r="AN12" s="34">
        <v>34</v>
      </c>
      <c r="AO12" s="34">
        <v>35</v>
      </c>
      <c r="AP12" s="34">
        <v>36</v>
      </c>
      <c r="AQ12" s="34">
        <v>37</v>
      </c>
      <c r="AR12" s="34">
        <v>38</v>
      </c>
      <c r="AS12" s="34">
        <v>39</v>
      </c>
      <c r="AT12" s="34">
        <v>40</v>
      </c>
      <c r="AU12" s="34">
        <v>41</v>
      </c>
      <c r="AV12" s="34">
        <v>42</v>
      </c>
      <c r="AW12" s="34">
        <v>43</v>
      </c>
      <c r="AX12" s="34">
        <v>44</v>
      </c>
      <c r="AY12" s="34">
        <v>45</v>
      </c>
      <c r="AZ12" s="34">
        <v>46</v>
      </c>
      <c r="BA12" s="34">
        <v>47</v>
      </c>
      <c r="BB12" s="34">
        <v>48</v>
      </c>
      <c r="BC12" s="34">
        <v>49</v>
      </c>
      <c r="IE12" s="18"/>
      <c r="IF12" s="18"/>
      <c r="IG12" s="18"/>
      <c r="IH12" s="18"/>
      <c r="II12" s="18"/>
    </row>
    <row r="13" spans="1:243" s="17" customFormat="1" ht="156.75" customHeight="1">
      <c r="A13" s="83">
        <v>1.01</v>
      </c>
      <c r="B13" s="82" t="s">
        <v>55</v>
      </c>
      <c r="C13" s="36" t="s">
        <v>38</v>
      </c>
      <c r="D13" s="27">
        <v>147.23</v>
      </c>
      <c r="E13" s="47" t="s">
        <v>56</v>
      </c>
      <c r="F13" s="28"/>
      <c r="G13" s="29"/>
      <c r="H13" s="30"/>
      <c r="I13" s="31" t="s">
        <v>29</v>
      </c>
      <c r="J13" s="32">
        <v>1</v>
      </c>
      <c r="K13" s="33" t="s">
        <v>30</v>
      </c>
      <c r="L13" s="33" t="s">
        <v>4</v>
      </c>
      <c r="M13" s="43"/>
      <c r="N13" s="44"/>
      <c r="O13" s="43"/>
      <c r="P13" s="43"/>
      <c r="Q13" s="43"/>
      <c r="R13" s="43"/>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6">
        <f aca="true" t="shared" si="0" ref="BA13:BA19">+D13*M13</f>
        <v>0</v>
      </c>
      <c r="BB13" s="45">
        <f>+BA13</f>
        <v>0</v>
      </c>
      <c r="BC13" s="21" t="str">
        <f aca="true" t="shared" si="1" ref="BC13:BC19">SpellNumber(L13,BB13)</f>
        <v>INR Zero Only</v>
      </c>
      <c r="IA13" s="17">
        <v>1.01</v>
      </c>
      <c r="IB13" s="37" t="s">
        <v>55</v>
      </c>
      <c r="IC13" s="17" t="s">
        <v>38</v>
      </c>
      <c r="ID13" s="17">
        <v>147.23</v>
      </c>
      <c r="IE13" s="18" t="s">
        <v>56</v>
      </c>
      <c r="IF13" s="18"/>
      <c r="IG13" s="18"/>
      <c r="IH13" s="18"/>
      <c r="II13" s="18"/>
    </row>
    <row r="14" spans="1:243" s="17" customFormat="1" ht="75" customHeight="1">
      <c r="A14" s="35">
        <v>1.02</v>
      </c>
      <c r="B14" s="82" t="s">
        <v>57</v>
      </c>
      <c r="C14" s="36" t="s">
        <v>46</v>
      </c>
      <c r="D14" s="27">
        <v>18.13</v>
      </c>
      <c r="E14" s="47" t="s">
        <v>49</v>
      </c>
      <c r="F14" s="28"/>
      <c r="G14" s="29"/>
      <c r="H14" s="30"/>
      <c r="I14" s="31" t="s">
        <v>29</v>
      </c>
      <c r="J14" s="32">
        <v>1</v>
      </c>
      <c r="K14" s="33" t="s">
        <v>30</v>
      </c>
      <c r="L14" s="33" t="s">
        <v>4</v>
      </c>
      <c r="M14" s="43"/>
      <c r="N14" s="44"/>
      <c r="O14" s="43"/>
      <c r="P14" s="43"/>
      <c r="Q14" s="43"/>
      <c r="R14" s="43"/>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6">
        <f t="shared" si="0"/>
        <v>0</v>
      </c>
      <c r="BB14" s="45">
        <f aca="true" t="shared" si="2" ref="BB14:BB19">+BA14</f>
        <v>0</v>
      </c>
      <c r="BC14" s="21" t="str">
        <f t="shared" si="1"/>
        <v>INR Zero Only</v>
      </c>
      <c r="IA14" s="17">
        <v>1.02</v>
      </c>
      <c r="IB14" s="37" t="s">
        <v>57</v>
      </c>
      <c r="IC14" s="17" t="s">
        <v>46</v>
      </c>
      <c r="ID14" s="17">
        <v>18.13</v>
      </c>
      <c r="IE14" s="18" t="s">
        <v>49</v>
      </c>
      <c r="IF14" s="18"/>
      <c r="IG14" s="18"/>
      <c r="IH14" s="18"/>
      <c r="II14" s="18"/>
    </row>
    <row r="15" spans="1:243" s="17" customFormat="1" ht="55.5" customHeight="1">
      <c r="A15" s="48">
        <v>1.03</v>
      </c>
      <c r="B15" s="82" t="s">
        <v>58</v>
      </c>
      <c r="C15" s="49" t="s">
        <v>47</v>
      </c>
      <c r="D15" s="50">
        <v>13.4</v>
      </c>
      <c r="E15" s="51" t="s">
        <v>48</v>
      </c>
      <c r="F15" s="52"/>
      <c r="G15" s="53"/>
      <c r="H15" s="54"/>
      <c r="I15" s="55" t="s">
        <v>29</v>
      </c>
      <c r="J15" s="32">
        <v>1</v>
      </c>
      <c r="K15" s="56" t="s">
        <v>30</v>
      </c>
      <c r="L15" s="56" t="s">
        <v>4</v>
      </c>
      <c r="M15" s="43"/>
      <c r="N15" s="58"/>
      <c r="O15" s="57"/>
      <c r="P15" s="57"/>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0"/>
        <v>0</v>
      </c>
      <c r="BB15" s="45">
        <f t="shared" si="2"/>
        <v>0</v>
      </c>
      <c r="BC15" s="25" t="str">
        <f t="shared" si="1"/>
        <v>INR Zero Only</v>
      </c>
      <c r="IA15" s="17">
        <v>1.03</v>
      </c>
      <c r="IB15" s="37" t="s">
        <v>58</v>
      </c>
      <c r="IC15" s="17" t="s">
        <v>47</v>
      </c>
      <c r="ID15" s="17">
        <v>13.4</v>
      </c>
      <c r="IE15" s="18" t="s">
        <v>48</v>
      </c>
      <c r="IF15" s="18"/>
      <c r="IG15" s="18"/>
      <c r="IH15" s="18"/>
      <c r="II15" s="18"/>
    </row>
    <row r="16" spans="1:243" s="17" customFormat="1" ht="60.75" customHeight="1">
      <c r="A16" s="60">
        <v>1.04</v>
      </c>
      <c r="B16" s="82" t="s">
        <v>59</v>
      </c>
      <c r="C16" s="61" t="s">
        <v>50</v>
      </c>
      <c r="D16" s="62">
        <v>1</v>
      </c>
      <c r="E16" s="47" t="s">
        <v>60</v>
      </c>
      <c r="F16" s="28"/>
      <c r="G16" s="29"/>
      <c r="H16" s="30"/>
      <c r="I16" s="55" t="s">
        <v>29</v>
      </c>
      <c r="J16" s="32">
        <v>1</v>
      </c>
      <c r="K16" s="56" t="s">
        <v>30</v>
      </c>
      <c r="L16" s="56" t="s">
        <v>4</v>
      </c>
      <c r="M16" s="43"/>
      <c r="N16" s="44"/>
      <c r="O16" s="57"/>
      <c r="P16" s="43"/>
      <c r="Q16" s="43"/>
      <c r="R16" s="4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59">
        <f t="shared" si="0"/>
        <v>0</v>
      </c>
      <c r="BB16" s="45">
        <f t="shared" si="2"/>
        <v>0</v>
      </c>
      <c r="BC16" s="21" t="str">
        <f t="shared" si="1"/>
        <v>INR Zero Only</v>
      </c>
      <c r="IA16" s="17">
        <v>1.04</v>
      </c>
      <c r="IB16" s="37" t="s">
        <v>59</v>
      </c>
      <c r="IC16" s="17" t="s">
        <v>50</v>
      </c>
      <c r="ID16" s="17">
        <v>1</v>
      </c>
      <c r="IE16" s="18" t="s">
        <v>60</v>
      </c>
      <c r="IF16" s="18"/>
      <c r="IG16" s="18"/>
      <c r="IH16" s="18"/>
      <c r="II16" s="18"/>
    </row>
    <row r="17" spans="1:243" s="17" customFormat="1" ht="40.5" customHeight="1">
      <c r="A17" s="60">
        <v>1.05</v>
      </c>
      <c r="B17" s="82" t="s">
        <v>61</v>
      </c>
      <c r="C17" s="61" t="s">
        <v>52</v>
      </c>
      <c r="D17" s="62">
        <v>1</v>
      </c>
      <c r="E17" s="47" t="s">
        <v>60</v>
      </c>
      <c r="F17" s="28"/>
      <c r="G17" s="29"/>
      <c r="H17" s="30"/>
      <c r="I17" s="55" t="s">
        <v>29</v>
      </c>
      <c r="J17" s="32">
        <v>1</v>
      </c>
      <c r="K17" s="56" t="s">
        <v>30</v>
      </c>
      <c r="L17" s="56" t="s">
        <v>4</v>
      </c>
      <c r="M17" s="43"/>
      <c r="N17" s="44"/>
      <c r="O17" s="57"/>
      <c r="P17" s="43"/>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59">
        <f t="shared" si="0"/>
        <v>0</v>
      </c>
      <c r="BB17" s="45">
        <f t="shared" si="2"/>
        <v>0</v>
      </c>
      <c r="BC17" s="21" t="str">
        <f t="shared" si="1"/>
        <v>INR Zero Only</v>
      </c>
      <c r="IA17" s="17">
        <v>1.05</v>
      </c>
      <c r="IB17" s="37" t="s">
        <v>61</v>
      </c>
      <c r="IC17" s="17" t="s">
        <v>52</v>
      </c>
      <c r="ID17" s="17">
        <v>1</v>
      </c>
      <c r="IE17" s="18" t="s">
        <v>60</v>
      </c>
      <c r="IF17" s="18"/>
      <c r="IG17" s="18"/>
      <c r="IH17" s="18"/>
      <c r="II17" s="18"/>
    </row>
    <row r="18" spans="1:243" s="17" customFormat="1" ht="44.25" customHeight="1">
      <c r="A18" s="60">
        <v>1.06</v>
      </c>
      <c r="B18" s="82" t="s">
        <v>62</v>
      </c>
      <c r="C18" s="61" t="s">
        <v>53</v>
      </c>
      <c r="D18" s="62">
        <v>1</v>
      </c>
      <c r="E18" s="47" t="s">
        <v>60</v>
      </c>
      <c r="F18" s="28"/>
      <c r="G18" s="29"/>
      <c r="H18" s="30"/>
      <c r="I18" s="55" t="s">
        <v>29</v>
      </c>
      <c r="J18" s="32">
        <v>1</v>
      </c>
      <c r="K18" s="56" t="s">
        <v>30</v>
      </c>
      <c r="L18" s="56" t="s">
        <v>4</v>
      </c>
      <c r="M18" s="43"/>
      <c r="N18" s="44"/>
      <c r="O18" s="57"/>
      <c r="P18" s="43"/>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59">
        <f t="shared" si="0"/>
        <v>0</v>
      </c>
      <c r="BB18" s="45">
        <f t="shared" si="2"/>
        <v>0</v>
      </c>
      <c r="BC18" s="21" t="str">
        <f t="shared" si="1"/>
        <v>INR Zero Only</v>
      </c>
      <c r="IA18" s="17">
        <v>1.06</v>
      </c>
      <c r="IB18" s="37" t="s">
        <v>62</v>
      </c>
      <c r="IC18" s="17" t="s">
        <v>53</v>
      </c>
      <c r="ID18" s="17">
        <v>1</v>
      </c>
      <c r="IE18" s="18" t="s">
        <v>60</v>
      </c>
      <c r="IF18" s="18"/>
      <c r="IG18" s="18"/>
      <c r="IH18" s="18"/>
      <c r="II18" s="18"/>
    </row>
    <row r="19" spans="1:243" s="17" customFormat="1" ht="85.5" customHeight="1">
      <c r="A19" s="60">
        <v>1.07</v>
      </c>
      <c r="B19" s="84" t="s">
        <v>67</v>
      </c>
      <c r="C19" s="61" t="s">
        <v>63</v>
      </c>
      <c r="D19" s="62">
        <v>6.4</v>
      </c>
      <c r="E19" s="47" t="s">
        <v>48</v>
      </c>
      <c r="F19" s="28"/>
      <c r="G19" s="29"/>
      <c r="H19" s="30"/>
      <c r="I19" s="55" t="s">
        <v>29</v>
      </c>
      <c r="J19" s="32">
        <v>1</v>
      </c>
      <c r="K19" s="56" t="s">
        <v>30</v>
      </c>
      <c r="L19" s="56" t="s">
        <v>4</v>
      </c>
      <c r="M19" s="43"/>
      <c r="N19" s="44"/>
      <c r="O19" s="57"/>
      <c r="P19" s="43"/>
      <c r="Q19" s="43"/>
      <c r="R19" s="4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59">
        <f t="shared" si="0"/>
        <v>0</v>
      </c>
      <c r="BB19" s="45">
        <f t="shared" si="2"/>
        <v>0</v>
      </c>
      <c r="BC19" s="21" t="str">
        <f t="shared" si="1"/>
        <v>INR Zero Only</v>
      </c>
      <c r="IA19" s="17">
        <v>1.07</v>
      </c>
      <c r="IB19" s="37" t="s">
        <v>67</v>
      </c>
      <c r="IC19" s="17" t="s">
        <v>63</v>
      </c>
      <c r="ID19" s="17">
        <v>6.4</v>
      </c>
      <c r="IE19" s="18" t="s">
        <v>48</v>
      </c>
      <c r="IF19" s="18"/>
      <c r="IG19" s="18"/>
      <c r="IH19" s="18"/>
      <c r="II19" s="18"/>
    </row>
    <row r="20" spans="1:243" s="22" customFormat="1" ht="51" customHeight="1">
      <c r="A20" s="64" t="s">
        <v>32</v>
      </c>
      <c r="B20" s="65"/>
      <c r="C20" s="66"/>
      <c r="D20" s="66"/>
      <c r="E20" s="66"/>
      <c r="F20" s="66"/>
      <c r="G20" s="66"/>
      <c r="H20" s="67"/>
      <c r="I20" s="67"/>
      <c r="J20" s="67"/>
      <c r="K20" s="67"/>
      <c r="L20" s="66"/>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9">
        <f>SUM(BA13:BA15)</f>
        <v>0</v>
      </c>
      <c r="BB20" s="70">
        <f>SUM(BB13:BB19)</f>
        <v>0</v>
      </c>
      <c r="BC20" s="63" t="str">
        <f>SpellNumber($E$2,BB20)</f>
        <v>INR Zero Only</v>
      </c>
      <c r="IE20" s="23">
        <v>4</v>
      </c>
      <c r="IF20" s="23" t="s">
        <v>31</v>
      </c>
      <c r="IG20" s="23" t="s">
        <v>33</v>
      </c>
      <c r="IH20" s="23">
        <v>10</v>
      </c>
      <c r="II20" s="23" t="s">
        <v>28</v>
      </c>
    </row>
    <row r="21" spans="1:243" s="24" customFormat="1" ht="54.75" customHeight="1" hidden="1">
      <c r="A21" s="64" t="s">
        <v>34</v>
      </c>
      <c r="B21" s="64"/>
      <c r="C21" s="71"/>
      <c r="D21" s="72"/>
      <c r="E21" s="73" t="s">
        <v>35</v>
      </c>
      <c r="F21" s="74"/>
      <c r="G21" s="75"/>
      <c r="H21" s="76"/>
      <c r="I21" s="76"/>
      <c r="J21" s="76"/>
      <c r="K21" s="77"/>
      <c r="L21" s="78"/>
      <c r="M21" s="79" t="s">
        <v>36</v>
      </c>
      <c r="N21" s="76"/>
      <c r="O21" s="68"/>
      <c r="P21" s="68"/>
      <c r="Q21" s="68"/>
      <c r="R21" s="68"/>
      <c r="S21" s="68"/>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80">
        <f>IF(ISBLANK(F21),0,IF(E21="Excess (+)",ROUND(BA20+(BA20*F21),2),IF(E21="Less (-)",ROUND(BA20+(BA20*F21*(-1)),2),0)))</f>
        <v>0</v>
      </c>
      <c r="BB21" s="81">
        <f>ROUND(BA21,0)</f>
        <v>0</v>
      </c>
      <c r="BC21" s="63" t="str">
        <f>SpellNumber(L21,BB21)</f>
        <v> Zero Only</v>
      </c>
      <c r="IE21" s="26"/>
      <c r="IF21" s="26"/>
      <c r="IG21" s="26"/>
      <c r="IH21" s="26"/>
      <c r="II21" s="26"/>
    </row>
    <row r="22" spans="1:243" s="24" customFormat="1" ht="43.5" customHeight="1">
      <c r="A22" s="91" t="s">
        <v>44</v>
      </c>
      <c r="B22" s="91"/>
      <c r="C22" s="86" t="str">
        <f>SpellNumber($E$2,BB20)</f>
        <v>INR Zero Only</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IE22" s="26"/>
      <c r="IF22" s="26"/>
      <c r="IG22" s="26"/>
      <c r="IH22" s="26"/>
      <c r="II22" s="26"/>
    </row>
  </sheetData>
  <sheetProtection password="CA97" sheet="1" selectLockedCells="1"/>
  <mergeCells count="9">
    <mergeCell ref="A9:BC9"/>
    <mergeCell ref="C22:BC22"/>
    <mergeCell ref="A1:L1"/>
    <mergeCell ref="A4:BC4"/>
    <mergeCell ref="A5:BC5"/>
    <mergeCell ref="A6:BC6"/>
    <mergeCell ref="A7:BC7"/>
    <mergeCell ref="B8:BC8"/>
    <mergeCell ref="A22:B22"/>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9 L15 L16 L17 L13 L14 L18">
      <formula1>"INR"</formula1>
    </dataValidation>
    <dataValidation type="decimal" allowBlank="1" showInputMessage="1" showErrorMessage="1" promptTitle="Basic Rate Entry" prompt="Please enter Basic Rate in Rupees for this item. " errorTitle="Invaid Entry" error="Only Numeric Values are allowed. " sqref="M13:M19 O13:R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ErrorMessage="1" errorTitle="Invalid Entry" error="Only Numeric Values are allowed. " sqref="A13:A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ErrorMessage="1" sqref="K13:K19">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37</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2023-03-15T04:02:06Z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